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60" windowWidth="11970" windowHeight="3720" tabRatio="598" activeTab="0"/>
  </bookViews>
  <sheets>
    <sheet name="UK LOTTERY CHECKER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<sst xmlns="http://schemas.openxmlformats.org/spreadsheetml/2006/main" count="49" uniqueCount="36">
  <si>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Draw</t>
  </si>
  <si>
    <t>Nos &gt;</t>
  </si>
  <si>
    <t>Ticket 1</t>
  </si>
  <si>
    <t>© Derek Martin Joinson 1998</t>
  </si>
  <si>
    <t>Result</t>
  </si>
  <si>
    <t xml:space="preserve"> JACKPOT</t>
  </si>
  <si>
    <t xml:space="preserve"> YEARS</t>
  </si>
  <si>
    <t xml:space="preserve"> YEARS &amp; BONUS YEAR</t>
  </si>
  <si>
    <t xml:space="preserve"> ! ENTER DRAW YEARS IN THE CELLS ABOVE !</t>
  </si>
  <si>
    <t xml:space="preserve"> see note below draw years</t>
  </si>
  <si>
    <t xml:space="preserve"> ! STOP MILLENNIUM YEAR 1 OUTSIDE 1000 to 1999 RANGE !</t>
  </si>
  <si>
    <t xml:space="preserve"> ! STOP MILLENNIUM YEAR 2 OUTSIDE 2000 to 2999 RANGE !</t>
  </si>
  <si>
    <t xml:space="preserve"> ! STOP 1 OR MORE DRAW YEARS NOT INPUT YET !</t>
  </si>
  <si>
    <t xml:space="preserve"> ! STOP 1 OR MORE DRAW YEARS OUTSIDE 1900 to 1999 RANGE !</t>
  </si>
  <si>
    <t xml:space="preserve"> ! STOP 1 OR MORE DRAW YEARS ARE THE SAME VALUE !</t>
  </si>
  <si>
    <t xml:space="preserve"> some line years missing</t>
  </si>
  <si>
    <t xml:space="preserve"> some line years not 1900 to 1999</t>
  </si>
  <si>
    <t xml:space="preserve"> some line years same value</t>
  </si>
  <si>
    <t>DY 1</t>
  </si>
  <si>
    <t>DY 2</t>
  </si>
  <si>
    <t>DY 3</t>
  </si>
  <si>
    <t>DY 4</t>
  </si>
  <si>
    <t>DY 5</t>
  </si>
  <si>
    <t>MY 1</t>
  </si>
  <si>
    <t>MY 2</t>
  </si>
  <si>
    <t>BONUS YEAR</t>
  </si>
  <si>
    <t>Game 1</t>
  </si>
  <si>
    <t>Game 2</t>
  </si>
  <si>
    <t>TY 1</t>
  </si>
  <si>
    <t>TY 2</t>
  </si>
  <si>
    <t>TY 3</t>
  </si>
  <si>
    <t>TY 4</t>
  </si>
  <si>
    <t>TY 5</t>
  </si>
  <si>
    <t>TY 6</t>
  </si>
  <si>
    <t xml:space="preserve"> millennium year 1 not 1000 to 1999</t>
  </si>
  <si>
    <t xml:space="preserve"> millennium year 2 not 2000 to 2999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</si>
</sst>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7.4"/>
      <color indexed="12"/>
      <name val="Arial"/>
      <family val="0"/>
    </font>
    <font>
      <u val="single"/>
      <sz val="7.4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1" fontId="0" fillId="0" borderId="0" xfId="0" applyNumberFormat="1" applyFon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8" xfId="0" applyBorder="1" applyAlignment="1" applyProtection="1" quotePrefix="1">
      <alignment horizontal="left"/>
      <protection hidden="1"/>
    </xf>
    <xf numFmtId="0" fontId="0" fillId="0" borderId="15" xfId="0" applyBorder="1" applyAlignment="1" applyProtection="1" quotePrefix="1">
      <alignment horizontal="left"/>
      <protection hidden="1"/>
    </xf>
    <xf numFmtId="0" fontId="0" fillId="2" borderId="8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color auto="1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  <dxf>
      <fill>
        <patternFill patternType="solid">
          <bgColor rgb="FFFF9900"/>
        </patternFill>
      </fill>
      <border/>
    </dxf>
    <dxf>
      <fill>
        <patternFill>
          <bgColor rgb="FF00FF00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R5" sqref="R5"/>
    </sheetView>
  </sheetViews>
  <sheetFormatPr defaultColWidth="9.140625" defaultRowHeight="12.75"/>
  <cols>
    <col min="1" max="1" width="0.13671875" style="17" customWidth="1"/>
    <col min="2" max="2" width="2.7109375" style="17" hidden="1" customWidth="1"/>
    <col min="3" max="3" width="15.421875" style="17" customWidth="1"/>
    <col min="4" max="17" width="2.7109375" style="17" hidden="1" customWidth="1"/>
    <col min="18" max="24" width="8.7109375" style="17" customWidth="1"/>
    <col min="25" max="26" width="2.7109375" style="17" hidden="1" customWidth="1"/>
    <col min="27" max="27" width="31.7109375" style="17" customWidth="1"/>
    <col min="28" max="16384" width="9.140625" style="17" customWidth="1"/>
  </cols>
  <sheetData>
    <row r="1" spans="1:27" ht="12.75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7" t="s">
        <v>34</v>
      </c>
      <c r="P1" s="7" t="s">
        <v>10</v>
      </c>
      <c r="Q1" s="6" t="s">
        <v>8</v>
      </c>
      <c r="R1" s="7" t="s">
        <v>5</v>
      </c>
      <c r="S1" s="7" t="s">
        <v>7</v>
      </c>
      <c r="T1" s="7"/>
      <c r="U1" s="7"/>
      <c r="V1" s="7" t="s">
        <v>6</v>
      </c>
      <c r="W1" s="7"/>
      <c r="Y1" s="5"/>
      <c r="Z1" s="5"/>
      <c r="AA1" s="5" t="str">
        <f>IF(Z9=1,"",IF($M$5=1,$Q$2,IF(Q9=1,$U$2,IF(N9=1,$O$1,IF(O9=1,$O$2,D9)))))</f>
        <v> some line years missing</v>
      </c>
    </row>
    <row r="2" spans="1:27" ht="12.75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35</v>
      </c>
      <c r="P2" s="7" t="s">
        <v>11</v>
      </c>
      <c r="Q2" s="7" t="s">
        <v>9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Y2" s="5"/>
      <c r="Z2" s="5"/>
      <c r="AA2" s="5"/>
    </row>
    <row r="3" spans="1:27" ht="0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Y3" s="5"/>
      <c r="Z3" s="5"/>
      <c r="AA3" s="5"/>
    </row>
    <row r="4" spans="1:27" ht="13.5" thickBot="1">
      <c r="A4" s="5"/>
      <c r="B4" s="5"/>
      <c r="C4" s="8" t="s">
        <v>0</v>
      </c>
      <c r="D4" s="9"/>
      <c r="E4" s="9"/>
      <c r="F4" s="9"/>
      <c r="G4" s="9"/>
      <c r="H4" s="9"/>
      <c r="I4" s="9"/>
      <c r="J4" s="9"/>
      <c r="K4" s="9"/>
      <c r="M4" s="9"/>
      <c r="N4" s="9">
        <f>IF(AND(R5="",S5="",T5="",U5="",V5="",W5="",X5="",AA5=""),1,0)</f>
        <v>0</v>
      </c>
      <c r="O4" s="9">
        <f>IF(OR(R5&lt;1900,S5&lt;1900,T5&lt;1900,U5&lt;1900,V5&lt;1900,AA5&lt;1900),1,0)</f>
        <v>0</v>
      </c>
      <c r="P4" s="17">
        <f>IF(OR(W5&lt;1000,W5&gt;1999),1,0)</f>
        <v>0</v>
      </c>
      <c r="Q4" s="9">
        <f>IF(OR(R5="",S5="",T5="",U5="",V5="",W5="",X5="",AA5=""),1,0)</f>
        <v>0</v>
      </c>
      <c r="R4" s="14" t="s">
        <v>18</v>
      </c>
      <c r="S4" s="15" t="s">
        <v>19</v>
      </c>
      <c r="T4" s="15" t="s">
        <v>20</v>
      </c>
      <c r="U4" s="15" t="s">
        <v>21</v>
      </c>
      <c r="V4" s="15" t="s">
        <v>22</v>
      </c>
      <c r="W4" s="15" t="s">
        <v>23</v>
      </c>
      <c r="X4" s="19" t="s">
        <v>24</v>
      </c>
      <c r="Y4" s="13"/>
      <c r="Z4" s="13"/>
      <c r="AA4" s="18" t="s">
        <v>25</v>
      </c>
    </row>
    <row r="5" spans="2:27" ht="13.5" thickBot="1">
      <c r="B5" s="11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9"/>
      <c r="M5" s="9">
        <f>IF(SUM(N4:Q5)&gt;0,1,0)</f>
        <v>0</v>
      </c>
      <c r="N5" s="9">
        <f>IF(SUM(O4:O5)&gt;0,1,0)</f>
        <v>0</v>
      </c>
      <c r="O5" s="9">
        <f>IF(OR(R5&gt;1999,S5&gt;1999,T5&gt;1999,U5&gt;1999,V5&gt;1999,AA5&gt;1999),1,0)</f>
        <v>0</v>
      </c>
      <c r="P5" s="17">
        <f>IF(OR(X5&lt;2000,X5&gt;2999),1,0)</f>
        <v>0</v>
      </c>
      <c r="Q5" s="9">
        <f>IF(OR(R5=S5,R5=T5,R5=U5,R5=V5,R5=AA5),1,IF(OR(S5=T5,S5=U5,S5=V5,S5=AA5),1,IF(OR(T5=U5,T5=V5,T5=AA5),1,IF(OR(U5=V5,U5=AA5),1,IF(V5=AA5,1,0)))))</f>
        <v>0</v>
      </c>
      <c r="R5" s="4">
        <v>1900</v>
      </c>
      <c r="S5" s="1">
        <v>1901</v>
      </c>
      <c r="T5" s="1">
        <v>1902</v>
      </c>
      <c r="U5" s="1">
        <v>1903</v>
      </c>
      <c r="V5" s="1">
        <v>1904</v>
      </c>
      <c r="W5" s="1">
        <v>1000</v>
      </c>
      <c r="X5" s="3">
        <v>2000</v>
      </c>
      <c r="Y5" s="10"/>
      <c r="Z5" s="10"/>
      <c r="AA5" s="3">
        <v>1905</v>
      </c>
    </row>
    <row r="6" spans="1:27" ht="13.5" thickBot="1">
      <c r="A6" s="12"/>
      <c r="B6" s="12"/>
      <c r="C6" s="31">
        <f>IF(M5=1," Note &gt;","")</f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2"/>
      <c r="P6" s="12"/>
      <c r="Q6" s="12"/>
      <c r="R6" s="32" t="str">
        <f>IF(N4=1,Q1,IF(Q4=1,R2,IF(N5=1,S2,IF(Q5=1,T2,IF(P4=1,P1,IF(P5=1,P2," MILLENNIUM DRAW"))))))</f>
        <v> MILLENNIUM DRAW</v>
      </c>
      <c r="S6" s="5"/>
      <c r="T6" s="5"/>
      <c r="U6" s="5"/>
      <c r="V6" s="5"/>
      <c r="W6" s="5"/>
      <c r="X6" s="5"/>
      <c r="Y6" s="5"/>
      <c r="Z6" s="5"/>
      <c r="AA6" s="5"/>
    </row>
    <row r="7" spans="1:27" ht="13.5" thickBot="1">
      <c r="A7" s="9"/>
      <c r="B7" s="9"/>
      <c r="C7" s="21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6" t="s">
        <v>28</v>
      </c>
      <c r="S7" s="15" t="s">
        <v>29</v>
      </c>
      <c r="T7" s="15" t="s">
        <v>30</v>
      </c>
      <c r="U7" s="15" t="s">
        <v>31</v>
      </c>
      <c r="V7" s="15" t="s">
        <v>32</v>
      </c>
      <c r="W7" s="18" t="s">
        <v>33</v>
      </c>
      <c r="X7" s="35"/>
      <c r="Y7" s="13"/>
      <c r="Z7" s="13"/>
      <c r="AA7" s="18" t="s">
        <v>4</v>
      </c>
    </row>
    <row r="8" spans="1:27" ht="12.75">
      <c r="A8" s="9"/>
      <c r="B8" s="9"/>
      <c r="C8" s="22" t="s">
        <v>26</v>
      </c>
      <c r="D8" s="20" t="str">
        <f>IF(AND(F8=1,E8=1)," 1 year &amp; bonus year no money",IF(AND(F8=0,E8=1)," 0 years &amp; bonus year no money",IF(F8=1," 1 year no money"," 0 years no money")))</f>
        <v> 1 year &amp; bonus year no money</v>
      </c>
      <c r="E8" s="16">
        <f>IF(OR(R8=$AA$5,S8=$AA$5,T8=$AA$5,U8=$AA$5,V8=$AA$5,W8=$AA$5),1,)</f>
        <v>1</v>
      </c>
      <c r="F8" s="16">
        <f>SUM(G8:L8)</f>
        <v>1</v>
      </c>
      <c r="G8" s="16">
        <f aca="true" t="shared" si="0" ref="G8:L8">IF(OR(R8=$R$5,R8=$S$5,R8=$T$5,R8=$U$5,R8=$V$5),1,)</f>
        <v>1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>IF(SUM(N8:O8)&gt;0,1,0)</f>
        <v>0</v>
      </c>
      <c r="N8" s="16">
        <f>IF(OR(R8&gt;1999,S8&gt;1999,T8&gt;1999,U8&gt;1999,V8&gt;1999,W8&gt;1999),1,)</f>
        <v>0</v>
      </c>
      <c r="O8" s="16">
        <f>IF(OR(R8&lt;1900,S8&lt;1900,T8&lt;1900,U8&lt;1900,V8&lt;1900,W8&lt;1900),1,0)</f>
        <v>0</v>
      </c>
      <c r="P8" s="20"/>
      <c r="Q8" s="16">
        <f>IF(OR(R8="",S8="",T8="",U8="",V8="",W8=""),1,0)</f>
        <v>0</v>
      </c>
      <c r="R8" s="27">
        <v>1900</v>
      </c>
      <c r="S8" s="2">
        <v>1911</v>
      </c>
      <c r="T8" s="2">
        <v>1912</v>
      </c>
      <c r="U8" s="2">
        <v>1913</v>
      </c>
      <c r="V8" s="2">
        <v>1914</v>
      </c>
      <c r="W8" s="23">
        <v>1905</v>
      </c>
      <c r="X8" s="35"/>
      <c r="Y8" s="16">
        <f>IF(OR(R8=S8,R8=T8,R8=U8,R8=V8,R8=W8),1,IF(OR(S8=T8,S8=U8,S8=V8,S8=W8),1,IF(OR(T8=U8,T8=V8,T8=W8),1,IF(OR(U8=V8,U8=W8),1,IF(V8=W8,1,0)))))</f>
        <v>0</v>
      </c>
      <c r="Z8" s="16">
        <f>IF(AND(R8="",S8="",T8="",U8="",V8="",W8=""),1,0)</f>
        <v>0</v>
      </c>
      <c r="AA8" s="33" t="str">
        <f>IF(Z8=1,"",IF($M$5=1,$Q$2,IF(Q8=1,$U$2,IF(M8=1,$V$2,IF(Y8=1,$W$2,IF(F8=5,$R$1,IF(AND(F8&gt;1,E8=1)," "&amp;F8&amp;$S$1,IF(F8&gt;1," "&amp;F8&amp;$V$1,D8))))))))</f>
        <v> 1 year &amp; bonus year no money</v>
      </c>
    </row>
    <row r="9" spans="1:27" ht="13.5" thickBot="1">
      <c r="A9" s="9"/>
      <c r="B9" s="9"/>
      <c r="C9" s="24" t="s">
        <v>27</v>
      </c>
      <c r="D9" s="30" t="str">
        <f>IF(F9=2," 2 MILLENNIUM YEARS MATCHED",IF(G9=1," only year 1 matched no money",IF(H9=1," only year 2 matched no money",IF(F9=0," no years matched no money",""))))</f>
        <v> no years matched no money</v>
      </c>
      <c r="E9" s="30"/>
      <c r="F9" s="30">
        <f>SUM(G9:H9)</f>
        <v>0</v>
      </c>
      <c r="G9" s="30">
        <f>IF(R9=$W$5,1,0)</f>
        <v>0</v>
      </c>
      <c r="H9" s="30">
        <f>IF(S9=$X$5,1,0)</f>
        <v>0</v>
      </c>
      <c r="I9" s="30"/>
      <c r="J9" s="30"/>
      <c r="K9" s="30"/>
      <c r="L9" s="30"/>
      <c r="M9" s="25">
        <f>IF(SUM(N9:O9)&gt;0,1,0)</f>
        <v>1</v>
      </c>
      <c r="N9" s="30">
        <f>IF(OR(R9&lt;1000,R9&gt;1999),1,0)</f>
        <v>0</v>
      </c>
      <c r="O9" s="30">
        <f>IF(OR(S9&lt;2000,S9&gt;2999),1,0)</f>
        <v>1</v>
      </c>
      <c r="P9" s="30"/>
      <c r="Q9" s="30">
        <f>IF(OR(R9="",S9=""),1,0)</f>
        <v>1</v>
      </c>
      <c r="R9" s="28">
        <v>1001</v>
      </c>
      <c r="S9" s="29"/>
      <c r="T9" s="37"/>
      <c r="U9" s="37"/>
      <c r="V9" s="37"/>
      <c r="W9" s="36"/>
      <c r="X9" s="36"/>
      <c r="Y9" s="30"/>
      <c r="Z9" s="30">
        <f>IF(AND(R9="",S9=""),1,0)</f>
        <v>0</v>
      </c>
      <c r="AA9" s="34" t="str">
        <f>IF(Z9=1,"",IF($M$5=1,$Q$2,IF(Q9=1,$U$2,IF(N9=1,$O$1,IF(O9=1,$O$2,D9)))))</f>
        <v> some line years missing</v>
      </c>
    </row>
    <row r="10" spans="1:27" ht="12.75">
      <c r="A10" s="9"/>
      <c r="B10" s="9"/>
      <c r="C10" s="22" t="s">
        <v>26</v>
      </c>
      <c r="D10" s="20" t="str">
        <f>IF(AND(F10=1,E10=1)," 1 year &amp; bonus year no money",IF(AND(F10=0,E10=1)," 0 years &amp; bonus year no money",IF(F10=1," 1 year no money"," 0 years no money")))</f>
        <v> 0 years no money</v>
      </c>
      <c r="E10" s="16">
        <f>IF(OR(R10=$AA$5,S10=$AA$5,T10=$AA$5,U10=$AA$5,V10=$AA$5,W10=$AA$5),1,)</f>
        <v>0</v>
      </c>
      <c r="F10" s="16">
        <f>SUM(G10:L10)</f>
        <v>2</v>
      </c>
      <c r="G10" s="16">
        <f aca="true" t="shared" si="1" ref="G10:L10">IF(OR(R10=$R$5,R10=$S$5,R10=$T$5,R10=$U$5,R10=$V$5),1,)</f>
        <v>1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1</v>
      </c>
      <c r="M10" s="16">
        <f>IF(SUM(N10:O10)&gt;0,1,0)</f>
        <v>0</v>
      </c>
      <c r="N10" s="16">
        <f>IF(OR(R10&gt;1999,S10&gt;1999,T10&gt;1999,U10&gt;1999,V10&gt;1999,W10&gt;1999),1,)</f>
        <v>0</v>
      </c>
      <c r="O10" s="16">
        <f>IF(OR(R10&lt;1900,S10&lt;1900,T10&lt;1900,U10&lt;1900,V10&lt;1900,W10&lt;1900),1,0)</f>
        <v>0</v>
      </c>
      <c r="P10" s="20"/>
      <c r="Q10" s="16">
        <f>IF(OR(R10="",S10="",T10="",U10="",V10="",W10=""),1,0)</f>
        <v>0</v>
      </c>
      <c r="R10" s="27">
        <v>1900</v>
      </c>
      <c r="S10" s="2">
        <v>1911</v>
      </c>
      <c r="T10" s="2">
        <v>1912</v>
      </c>
      <c r="U10" s="2">
        <v>1913</v>
      </c>
      <c r="V10" s="2">
        <v>1914</v>
      </c>
      <c r="W10" s="23">
        <v>1900</v>
      </c>
      <c r="X10" s="35"/>
      <c r="Y10" s="16">
        <f>IF(OR(R10=S10,R10=T10,R10=U10,R10=V10,R10=W10),1,IF(OR(S10=T10,S10=U10,S10=V10,S10=W10),1,IF(OR(T10=U10,T10=V10,T10=W10),1,IF(OR(U10=V10,U10=W10),1,IF(V10=W10,1,0)))))</f>
        <v>1</v>
      </c>
      <c r="Z10" s="16">
        <f>IF(AND(R10="",S10="",T10="",U10="",V10="",W10=""),1,0)</f>
        <v>0</v>
      </c>
      <c r="AA10" s="33" t="str">
        <f>IF(Z10=1,"",IF($M$5=1,$Q$2,IF(Q10=1,$U$2,IF(M10=1,$V$2,IF(Y10=1,$W$2,IF(F10=5,$R$1,IF(AND(F10&gt;1,E10=1)," "&amp;F10&amp;$S$1,IF(F10&gt;1," "&amp;F10&amp;$V$1,D10))))))))</f>
        <v> some line years same value</v>
      </c>
    </row>
    <row r="11" spans="1:27" ht="13.5" thickBot="1">
      <c r="A11" s="9"/>
      <c r="B11" s="9"/>
      <c r="C11" s="24" t="s">
        <v>27</v>
      </c>
      <c r="D11" s="30" t="str">
        <f>IF(F11=2," 2 MILLENNIUM YEARS MATCHED",IF(G11=1," only year 1 matched no money",IF(H11=1," only year 2 matched no money",IF(F11=0," no years matched no money",""))))</f>
        <v> no years matched no money</v>
      </c>
      <c r="E11" s="30"/>
      <c r="F11" s="30">
        <f>SUM(G11:H11)</f>
        <v>0</v>
      </c>
      <c r="G11" s="30">
        <f>IF(R11=$W$5,1,0)</f>
        <v>0</v>
      </c>
      <c r="H11" s="30">
        <f>IF(S11=$X$5,1,0)</f>
        <v>0</v>
      </c>
      <c r="I11" s="30"/>
      <c r="J11" s="30"/>
      <c r="K11" s="30"/>
      <c r="L11" s="30"/>
      <c r="M11" s="25">
        <f>IF(SUM(N11:O11)&gt;0,1,0)</f>
        <v>1</v>
      </c>
      <c r="N11" s="30">
        <f>IF(OR(R11&lt;1000,R11&gt;1999),1,0)</f>
        <v>1</v>
      </c>
      <c r="O11" s="30">
        <f>IF(OR(S11&lt;2000,S11&gt;2999),1,0)</f>
        <v>0</v>
      </c>
      <c r="P11" s="30"/>
      <c r="Q11" s="30">
        <f>IF(OR(R11="",S11=""),1,0)</f>
        <v>0</v>
      </c>
      <c r="R11" s="28">
        <v>999</v>
      </c>
      <c r="S11" s="29">
        <v>2001</v>
      </c>
      <c r="T11" s="37"/>
      <c r="U11" s="37"/>
      <c r="V11" s="37"/>
      <c r="W11" s="36"/>
      <c r="X11" s="36"/>
      <c r="Y11" s="30"/>
      <c r="Z11" s="30">
        <f>IF(AND(R11="",S11=""),1,0)</f>
        <v>0</v>
      </c>
      <c r="AA11" s="34" t="str">
        <f>IF(Z11=1,"",IF($M$5=1,$Q$2,IF(Q11=1,$U$2,IF(N11=1,$O$1,IF(O11=1,$O$2,D11)))))</f>
        <v> millennium year 1 not 1000 to 1999</v>
      </c>
    </row>
    <row r="12" spans="1:2" ht="13.5" thickBot="1">
      <c r="A12" s="9"/>
      <c r="B12" s="9"/>
    </row>
    <row r="13" spans="1:27" ht="13.5" thickBot="1">
      <c r="A13" s="9"/>
      <c r="B13" s="9"/>
      <c r="C13" s="21" t="str">
        <f>"TICKET "&amp;VALUE(RIGHT(C7,LEN(C7)-7)+1)</f>
        <v>TICKET 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6" t="s">
        <v>28</v>
      </c>
      <c r="S13" s="15" t="s">
        <v>29</v>
      </c>
      <c r="T13" s="15" t="s">
        <v>30</v>
      </c>
      <c r="U13" s="15" t="s">
        <v>31</v>
      </c>
      <c r="V13" s="15" t="s">
        <v>32</v>
      </c>
      <c r="W13" s="18" t="s">
        <v>33</v>
      </c>
      <c r="X13" s="35"/>
      <c r="Y13" s="13"/>
      <c r="Z13" s="13"/>
      <c r="AA13" s="18" t="s">
        <v>4</v>
      </c>
    </row>
    <row r="14" spans="1:27" ht="12.75">
      <c r="A14" s="9"/>
      <c r="B14" s="9"/>
      <c r="C14" s="22" t="s">
        <v>26</v>
      </c>
      <c r="D14" s="20" t="str">
        <f>IF(AND(F14=1,E14=1)," 1 year &amp; bonus year no money",IF(AND(F14=0,E14=1)," 0 years &amp; bonus year no money",IF(F14=1," 1 year no money"," 0 years no money")))</f>
        <v> 0 years no money</v>
      </c>
      <c r="E14" s="16">
        <f>IF(OR(R14=$AA$5,S14=$AA$5,T14=$AA$5,U14=$AA$5,V14=$AA$5,W14=$AA$5),1,)</f>
        <v>1</v>
      </c>
      <c r="F14" s="16">
        <f>SUM(G14:L14)</f>
        <v>2</v>
      </c>
      <c r="G14" s="16">
        <f aca="true" t="shared" si="2" ref="G14:L14">IF(OR(R14=$R$5,R14=$S$5,R14=$T$5,R14=$U$5,R14=$V$5),1,)</f>
        <v>1</v>
      </c>
      <c r="H14" s="16">
        <f t="shared" si="2"/>
        <v>1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>IF(SUM(N14:O14)&gt;0,1,0)</f>
        <v>0</v>
      </c>
      <c r="N14" s="16">
        <f>IF(OR(R14&gt;1999,S14&gt;1999,T14&gt;1999,U14&gt;1999,V14&gt;1999,W14&gt;1999),1,)</f>
        <v>0</v>
      </c>
      <c r="O14" s="16">
        <f>IF(OR(R14&lt;1900,S14&lt;1900,T14&lt;1900,U14&lt;1900,V14&lt;1900,W14&lt;1900),1,0)</f>
        <v>0</v>
      </c>
      <c r="P14" s="20"/>
      <c r="Q14" s="16">
        <f>IF(OR(R14="",S14="",T14="",U14="",V14="",W14=""),1,0)</f>
        <v>0</v>
      </c>
      <c r="R14" s="27">
        <v>1900</v>
      </c>
      <c r="S14" s="2">
        <v>1901</v>
      </c>
      <c r="T14" s="2">
        <v>1912</v>
      </c>
      <c r="U14" s="2">
        <v>1913</v>
      </c>
      <c r="V14" s="2">
        <v>1914</v>
      </c>
      <c r="W14" s="23">
        <v>1905</v>
      </c>
      <c r="X14" s="35"/>
      <c r="Y14" s="16">
        <f>IF(OR(R14=S14,R14=T14,R14=U14,R14=V14,R14=W14),1,IF(OR(S14=T14,S14=U14,S14=V14,S14=W14),1,IF(OR(T14=U14,T14=V14,T14=W14),1,IF(OR(U14=V14,U14=W14),1,IF(V14=W14,1,0)))))</f>
        <v>0</v>
      </c>
      <c r="Z14" s="16">
        <f>IF(AND(R14="",S14="",T14="",U14="",V14="",W14=""),1,0)</f>
        <v>0</v>
      </c>
      <c r="AA14" s="33" t="str">
        <f>IF(Z14=1,"",IF($M$5=1,$Q$2,IF(Q14=1,$U$2,IF(M14=1,$V$2,IF(Y14=1,$W$2,IF(F14=5,$R$1,IF(AND(F14&gt;1,E14=1)," "&amp;F14&amp;$S$1,IF(F14&gt;1," "&amp;F14&amp;$V$1,D14))))))))</f>
        <v> 2 YEARS &amp; BONUS YEAR</v>
      </c>
    </row>
    <row r="15" spans="1:27" ht="13.5" thickBot="1">
      <c r="A15" s="5"/>
      <c r="B15" s="5"/>
      <c r="C15" s="24" t="s">
        <v>27</v>
      </c>
      <c r="D15" s="30" t="str">
        <f>IF(F15=2," 2 MILLENNIUM YEARS MATCHED",IF(G15=1," only year 1 matched no money",IF(H15=1," only year 2 matched no money",IF(F15=0," no years matched no money",""))))</f>
        <v> only year 2 matched no money</v>
      </c>
      <c r="E15" s="30"/>
      <c r="F15" s="30">
        <f>SUM(G15:H15)</f>
        <v>1</v>
      </c>
      <c r="G15" s="30">
        <f>IF(R15=$W$5,1,0)</f>
        <v>0</v>
      </c>
      <c r="H15" s="30">
        <f>IF(S15=$X$5,1,0)</f>
        <v>1</v>
      </c>
      <c r="I15" s="30"/>
      <c r="J15" s="30"/>
      <c r="K15" s="30"/>
      <c r="L15" s="30"/>
      <c r="M15" s="25">
        <f>IF(SUM(N15:O15)&gt;0,1,0)</f>
        <v>0</v>
      </c>
      <c r="N15" s="30">
        <f>IF(OR(R15&lt;1000,R15&gt;1999),1,0)</f>
        <v>0</v>
      </c>
      <c r="O15" s="30">
        <f>IF(OR(S15&lt;2000,S15&gt;2999),1,0)</f>
        <v>0</v>
      </c>
      <c r="P15" s="30"/>
      <c r="Q15" s="30">
        <f>IF(OR(R15="",S15=""),1,0)</f>
        <v>0</v>
      </c>
      <c r="R15" s="28">
        <v>1001</v>
      </c>
      <c r="S15" s="29">
        <v>2000</v>
      </c>
      <c r="T15" s="37"/>
      <c r="U15" s="37"/>
      <c r="V15" s="37"/>
      <c r="W15" s="36"/>
      <c r="X15" s="36"/>
      <c r="Y15" s="30"/>
      <c r="Z15" s="30">
        <f>IF(AND(R15="",S15=""),1,0)</f>
        <v>0</v>
      </c>
      <c r="AA15" s="34" t="str">
        <f>IF(Z15=1,"",IF($M$5=1,$Q$2,IF(Q15=1,$U$2,IF(N15=1,$O$1,IF(O15=1,$O$2,D15)))))</f>
        <v> only year 2 matched no money</v>
      </c>
    </row>
    <row r="16" spans="1:27" ht="12.75">
      <c r="A16" s="5"/>
      <c r="B16" s="5"/>
      <c r="C16" s="22" t="s">
        <v>26</v>
      </c>
      <c r="D16" s="20" t="str">
        <f>IF(AND(F16=1,E16=1)," 1 year &amp; bonus year no money",IF(AND(F16=0,E16=1)," 0 years &amp; bonus year no money",IF(F16=1," 1 year no money"," 0 years no money")))</f>
        <v> 0 years no money</v>
      </c>
      <c r="E16" s="16">
        <f>IF(OR(R16=$AA$5,S16=$AA$5,T16=$AA$5,U16=$AA$5,V16=$AA$5,W16=$AA$5),1,)</f>
        <v>1</v>
      </c>
      <c r="F16" s="16">
        <f>SUM(G16:L16)</f>
        <v>5</v>
      </c>
      <c r="G16" s="16">
        <f aca="true" t="shared" si="3" ref="G16:L16">IF(OR(R16=$R$5,R16=$S$5,R16=$T$5,R16=$U$5,R16=$V$5),1,)</f>
        <v>1</v>
      </c>
      <c r="H16" s="16">
        <f t="shared" si="3"/>
        <v>1</v>
      </c>
      <c r="I16" s="16">
        <f t="shared" si="3"/>
        <v>1</v>
      </c>
      <c r="J16" s="16">
        <f t="shared" si="3"/>
        <v>1</v>
      </c>
      <c r="K16" s="16">
        <f t="shared" si="3"/>
        <v>1</v>
      </c>
      <c r="L16" s="16">
        <f t="shared" si="3"/>
        <v>0</v>
      </c>
      <c r="M16" s="16">
        <f>IF(SUM(N16:O16)&gt;0,1,0)</f>
        <v>0</v>
      </c>
      <c r="N16" s="16">
        <f>IF(OR(R16&gt;1999,S16&gt;1999,T16&gt;1999,U16&gt;1999,V16&gt;1999,W16&gt;1999),1,)</f>
        <v>0</v>
      </c>
      <c r="O16" s="16">
        <f>IF(OR(R16&lt;1900,S16&lt;1900,T16&lt;1900,U16&lt;1900,V16&lt;1900,W16&lt;1900),1,0)</f>
        <v>0</v>
      </c>
      <c r="P16" s="20"/>
      <c r="Q16" s="16">
        <f>IF(OR(R16="",S16="",T16="",U16="",V16="",W16=""),1,0)</f>
        <v>0</v>
      </c>
      <c r="R16" s="27">
        <v>1900</v>
      </c>
      <c r="S16" s="2">
        <v>1901</v>
      </c>
      <c r="T16" s="2">
        <v>1902</v>
      </c>
      <c r="U16" s="2">
        <v>1903</v>
      </c>
      <c r="V16" s="2">
        <v>1904</v>
      </c>
      <c r="W16" s="23">
        <v>1905</v>
      </c>
      <c r="X16" s="35"/>
      <c r="Y16" s="16">
        <f>IF(OR(R16=S16,R16=T16,R16=U16,R16=V16,R16=W16),1,IF(OR(S16=T16,S16=U16,S16=V16,S16=W16),1,IF(OR(T16=U16,T16=V16,T16=W16),1,IF(OR(U16=V16,U16=W16),1,IF(V16=W16,1,0)))))</f>
        <v>0</v>
      </c>
      <c r="Z16" s="16">
        <f>IF(AND(R16="",S16="",T16="",U16="",V16="",W16=""),1,0)</f>
        <v>0</v>
      </c>
      <c r="AA16" s="33" t="str">
        <f>IF(Z16=1,"",IF($M$5=1,$Q$2,IF(Q16=1,$U$2,IF(M16=1,$V$2,IF(Y16=1,$W$2,IF(F16=5,$R$1,IF(AND(F16&gt;1,E16=1)," "&amp;F16&amp;$S$1,IF(F16&gt;1," "&amp;F16&amp;$V$1,D16))))))))</f>
        <v> JACKPOT</v>
      </c>
    </row>
    <row r="17" spans="1:27" ht="13.5" thickBot="1">
      <c r="A17" s="5"/>
      <c r="B17" s="5"/>
      <c r="C17" s="24" t="s">
        <v>27</v>
      </c>
      <c r="D17" s="30" t="str">
        <f>IF(F17=2," 2 MILLENNIUM YEARS MATCHED",IF(G17=1," only year 1 matched no money",IF(H17=1," only year 2 matched no money",IF(F17=0," no years matched no money",""))))</f>
        <v> 2 MILLENNIUM YEARS MATCHED</v>
      </c>
      <c r="E17" s="30"/>
      <c r="F17" s="30">
        <f>SUM(G17:H17)</f>
        <v>2</v>
      </c>
      <c r="G17" s="30">
        <f>IF(R17=$W$5,1,0)</f>
        <v>1</v>
      </c>
      <c r="H17" s="30">
        <f>IF(S17=$X$5,1,0)</f>
        <v>1</v>
      </c>
      <c r="I17" s="30"/>
      <c r="J17" s="30"/>
      <c r="K17" s="30"/>
      <c r="L17" s="30"/>
      <c r="M17" s="25">
        <f>IF(SUM(N17:O17)&gt;0,1,0)</f>
        <v>0</v>
      </c>
      <c r="N17" s="30">
        <f>IF(OR(R17&lt;1000,R17&gt;1999),1,0)</f>
        <v>0</v>
      </c>
      <c r="O17" s="30">
        <f>IF(OR(S17&lt;2000,S17&gt;2999),1,0)</f>
        <v>0</v>
      </c>
      <c r="P17" s="30"/>
      <c r="Q17" s="30">
        <f>IF(OR(R17="",S17=""),1,0)</f>
        <v>0</v>
      </c>
      <c r="R17" s="28">
        <v>1000</v>
      </c>
      <c r="S17" s="29">
        <v>2000</v>
      </c>
      <c r="T17" s="37"/>
      <c r="U17" s="37"/>
      <c r="V17" s="37"/>
      <c r="W17" s="36"/>
      <c r="X17" s="36"/>
      <c r="Y17" s="30"/>
      <c r="Z17" s="30">
        <f>IF(AND(R17="",S17=""),1,0)</f>
        <v>0</v>
      </c>
      <c r="AA17" s="34" t="str">
        <f>IF(Z17=1,"",IF($M$5=1,$Q$2,IF(Q17=1,$U$2,IF(N17=1,$O$1,IF(O17=1,$O$2,D17)))))</f>
        <v> 2 MILLENNIUM YEARS MATCHED</v>
      </c>
    </row>
    <row r="18" spans="1:2" ht="12.75">
      <c r="A18" s="5"/>
      <c r="B18" s="5"/>
    </row>
    <row r="19" spans="1:2" ht="12.75">
      <c r="A19" s="5"/>
      <c r="B19" s="5"/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</sheetData>
  <sheetProtection sheet="1" objects="1" scenarios="1"/>
  <conditionalFormatting sqref="S6:AA6">
    <cfRule type="expression" priority="1" dxfId="0" stopIfTrue="1">
      <formula>$M$5=1</formula>
    </cfRule>
  </conditionalFormatting>
  <conditionalFormatting sqref="R6">
    <cfRule type="expression" priority="2" dxfId="0" stopIfTrue="1">
      <formula>$M$5=1</formula>
    </cfRule>
  </conditionalFormatting>
  <conditionalFormatting sqref="R5">
    <cfRule type="expression" priority="3" dxfId="1" stopIfTrue="1">
      <formula>N4=1</formula>
    </cfRule>
    <cfRule type="cellIs" priority="4" dxfId="2" operator="notBetween" stopIfTrue="1">
      <formula>1900</formula>
      <formula>1999</formula>
    </cfRule>
    <cfRule type="expression" priority="5" dxfId="3" stopIfTrue="1">
      <formula>OR(R5=S5,R5=T5,R5=U5,R5=V5,R5=AA5)</formula>
    </cfRule>
  </conditionalFormatting>
  <conditionalFormatting sqref="S5">
    <cfRule type="expression" priority="6" dxfId="1" stopIfTrue="1">
      <formula>N4=1</formula>
    </cfRule>
    <cfRule type="cellIs" priority="7" dxfId="2" operator="notBetween" stopIfTrue="1">
      <formula>1900</formula>
      <formula>1999</formula>
    </cfRule>
    <cfRule type="expression" priority="8" dxfId="3" stopIfTrue="1">
      <formula>OR(S5=R5,S5=T5,S5=U5,S5=V5,S5=AA5)</formula>
    </cfRule>
  </conditionalFormatting>
  <conditionalFormatting sqref="T5">
    <cfRule type="expression" priority="9" dxfId="1" stopIfTrue="1">
      <formula>N4=1</formula>
    </cfRule>
    <cfRule type="cellIs" priority="10" dxfId="2" operator="notBetween" stopIfTrue="1">
      <formula>1900</formula>
      <formula>1999</formula>
    </cfRule>
    <cfRule type="expression" priority="11" dxfId="3" stopIfTrue="1">
      <formula>OR(T5=R5,T5=S5,T5=U5,T5=V5,T5=AA5)</formula>
    </cfRule>
  </conditionalFormatting>
  <conditionalFormatting sqref="U5">
    <cfRule type="expression" priority="12" dxfId="1" stopIfTrue="1">
      <formula>N4=1</formula>
    </cfRule>
    <cfRule type="cellIs" priority="13" dxfId="2" operator="notBetween" stopIfTrue="1">
      <formula>1900</formula>
      <formula>1999</formula>
    </cfRule>
    <cfRule type="expression" priority="14" dxfId="3" stopIfTrue="1">
      <formula>OR(U5=R5,U5=S5,U5=T5,U5=V5,U5=AA5)</formula>
    </cfRule>
  </conditionalFormatting>
  <conditionalFormatting sqref="V5">
    <cfRule type="expression" priority="15" dxfId="1" stopIfTrue="1">
      <formula>N4=1</formula>
    </cfRule>
    <cfRule type="cellIs" priority="16" dxfId="2" operator="notBetween" stopIfTrue="1">
      <formula>1900</formula>
      <formula>1999</formula>
    </cfRule>
    <cfRule type="expression" priority="17" dxfId="3" stopIfTrue="1">
      <formula>OR(V5=R5,V5=S5,V5=T5,V5=U5,V5=AA5)</formula>
    </cfRule>
  </conditionalFormatting>
  <conditionalFormatting sqref="W8 W10 W14 W16">
    <cfRule type="expression" priority="18" dxfId="4" stopIfTrue="1">
      <formula>IF(Z8=1,,IF(OR(W8&lt;1900,W8&gt;1999),1,))</formula>
    </cfRule>
    <cfRule type="expression" priority="19" dxfId="3" stopIfTrue="1">
      <formula>IF(Z8=1,,IF(OR(W8=R8,W8=S8,W8=T8,W8=U8,W8=V8),1,))</formula>
    </cfRule>
    <cfRule type="expression" priority="20" dxfId="5" stopIfTrue="1">
      <formula>IF(Z8=1,,IF(OR(W8=$R$5,W8=$S$5,W8=$T$5,W8=$U$5,W8=$V$5,W8=$AA$5),1,))</formula>
    </cfRule>
  </conditionalFormatting>
  <conditionalFormatting sqref="R8 R10 R14 R16">
    <cfRule type="expression" priority="21" dxfId="4" stopIfTrue="1">
      <formula>IF(Z8=1,,IF(OR(R8&lt;1900,R8&gt;1999),1,))</formula>
    </cfRule>
    <cfRule type="expression" priority="22" dxfId="3" stopIfTrue="1">
      <formula>IF(Z8=1,,IF(OR(R8=S8,R8=T8,R8=U8,R8=V8,R8=W8),1,))</formula>
    </cfRule>
    <cfRule type="expression" priority="23" dxfId="5" stopIfTrue="1">
      <formula>IF(Z8=1,,IF(OR(R8=$R$5,R8=$S$5,R8=$T$5,R8=$U$5,R8=$V$5,R8=$AA$5),1,))</formula>
    </cfRule>
  </conditionalFormatting>
  <conditionalFormatting sqref="S8 S10 S14 S16">
    <cfRule type="expression" priority="24" dxfId="4" stopIfTrue="1">
      <formula>IF(Z8=1,,IF(OR(S8&lt;1900,S8&gt;1999),1,))</formula>
    </cfRule>
    <cfRule type="expression" priority="25" dxfId="3" stopIfTrue="1">
      <formula>IF(Z8=1,,IF(OR(S8=R8,S8=T8,S8=U8,S8=V8,S8=W8),1,))</formula>
    </cfRule>
    <cfRule type="expression" priority="26" dxfId="5" stopIfTrue="1">
      <formula>IF(Z8=1,,IF(OR(S8=$R$5,S8=$S$5,S8=$T$5,S8=$U$5,S8=$V$5,S8=$AA$5),1,))</formula>
    </cfRule>
  </conditionalFormatting>
  <conditionalFormatting sqref="T8 T10 T14 T16">
    <cfRule type="expression" priority="27" dxfId="4" stopIfTrue="1">
      <formula>IF(Z8=1,,IF(OR(T8&lt;1900,T8&gt;1999),1,))</formula>
    </cfRule>
    <cfRule type="expression" priority="28" dxfId="3" stopIfTrue="1">
      <formula>IF(Z8=1,,IF(OR(T8=R8,T8=S8,T8=U8,T8=V8,T8=W8),1,))</formula>
    </cfRule>
    <cfRule type="expression" priority="29" dxfId="5" stopIfTrue="1">
      <formula>IF(Z8=1,,IF(OR(T8=$R$5,T8=$S$5,T8=$T$5,T8=$U$5,T8=$V$5,T8=$AA$5),1,))</formula>
    </cfRule>
  </conditionalFormatting>
  <conditionalFormatting sqref="U8 U10 U14 U16">
    <cfRule type="expression" priority="30" dxfId="4" stopIfTrue="1">
      <formula>IF(Z8=1,,IF(OR(U8&lt;1900,U8&gt;1999),1,))</formula>
    </cfRule>
    <cfRule type="expression" priority="31" dxfId="3" stopIfTrue="1">
      <formula>IF(Z8=1,,IF(OR(U8=R8,U8=S8,U8=T8,U8=V8,U8=W8),1,))</formula>
    </cfRule>
    <cfRule type="expression" priority="32" dxfId="5" stopIfTrue="1">
      <formula>IF(Z8=1,,IF(OR(U8=$R$5,U8=$S$5,U8=$T$5,U8=$U$5,U8=$V$5,U8=$AA$5),1,))</formula>
    </cfRule>
  </conditionalFormatting>
  <conditionalFormatting sqref="V8 V10 V14 V16">
    <cfRule type="expression" priority="33" dxfId="4" stopIfTrue="1">
      <formula>IF(Z8=1,,IF(OR(V8&lt;1900,V8&gt;1999),1,))</formula>
    </cfRule>
    <cfRule type="expression" priority="34" dxfId="3" stopIfTrue="1">
      <formula>IF(Z8=1,,IF(OR(V8=R8,V8=S8,V8=T8,V8=U8,V8=W8),1,))</formula>
    </cfRule>
    <cfRule type="expression" priority="35" dxfId="5" stopIfTrue="1">
      <formula>IF(Z8=1,,IF(OR(V8=$R$5,V8=$S$5,V8=$T$5,V8=$U$5,V8=$V$5,V8=$AA$5),1,))</formula>
    </cfRule>
  </conditionalFormatting>
  <conditionalFormatting sqref="AA8 AA10 AA14 AA16">
    <cfRule type="expression" priority="36" dxfId="0" stopIfTrue="1">
      <formula>IF(Z8=1,FALSE,OR($M$5=1,M8=1,Q8=1,Y8=1))</formula>
    </cfRule>
    <cfRule type="expression" priority="37" dxfId="6" stopIfTrue="1">
      <formula>IF($M$5=1,FALSE,F8&gt;1)</formula>
    </cfRule>
  </conditionalFormatting>
  <conditionalFormatting sqref="AA9 AA11 AA15 AA17">
    <cfRule type="expression" priority="38" dxfId="0" stopIfTrue="1">
      <formula>IF(Z9=1,FALSE,OR($M$5=1,M9=1,Q9=1,Y9=1))</formula>
    </cfRule>
    <cfRule type="expression" priority="39" dxfId="6" stopIfTrue="1">
      <formula>IF($M$5=1,FALSE,F9=2)</formula>
    </cfRule>
  </conditionalFormatting>
  <conditionalFormatting sqref="R9 R11 R15 R17">
    <cfRule type="expression" priority="40" dxfId="4" stopIfTrue="1">
      <formula>IF(Z9=1,,IF(OR(R9&lt;1000,R9&gt;1999),1,))</formula>
    </cfRule>
    <cfRule type="expression" priority="41" dxfId="5" stopIfTrue="1">
      <formula>IF(Z9=1,,IF(R9=$W$5,1,))</formula>
    </cfRule>
  </conditionalFormatting>
  <conditionalFormatting sqref="S9 S11 S15 S17">
    <cfRule type="expression" priority="42" dxfId="4" stopIfTrue="1">
      <formula>IF(Z9=1,,IF(OR(S9&lt;2000,S9&gt;2999),1,))</formula>
    </cfRule>
    <cfRule type="expression" priority="43" dxfId="5" stopIfTrue="1">
      <formula>IF(Z9=1,,IF(S9=$X$5,1,))</formula>
    </cfRule>
  </conditionalFormatting>
  <conditionalFormatting sqref="X5">
    <cfRule type="expression" priority="44" dxfId="1" stopIfTrue="1">
      <formula>N4=1</formula>
    </cfRule>
    <cfRule type="cellIs" priority="45" dxfId="2" operator="notBetween" stopIfTrue="1">
      <formula>2000</formula>
      <formula>2999</formula>
    </cfRule>
  </conditionalFormatting>
  <conditionalFormatting sqref="W5">
    <cfRule type="expression" priority="46" dxfId="1" stopIfTrue="1">
      <formula>N4=1</formula>
    </cfRule>
    <cfRule type="cellIs" priority="47" dxfId="2" operator="notBetween" stopIfTrue="1">
      <formula>1000</formula>
      <formula>1999</formula>
    </cfRule>
  </conditionalFormatting>
  <conditionalFormatting sqref="AA5">
    <cfRule type="expression" priority="48" dxfId="1" stopIfTrue="1">
      <formula>N4=1</formula>
    </cfRule>
    <cfRule type="cellIs" priority="49" dxfId="2" operator="notBetween" stopIfTrue="1">
      <formula>1900</formula>
      <formula>1999</formula>
    </cfRule>
    <cfRule type="expression" priority="50" dxfId="3" stopIfTrue="1">
      <formula>OR(AA5=R5,AA5=S5,AA5=T5,AA5=U5,AA5=V5)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DOCS25</dc:creator>
  <cp:keywords/>
  <dc:description/>
  <cp:lastModifiedBy>Derek</cp:lastModifiedBy>
  <dcterms:created xsi:type="dcterms:W3CDTF">1997-12-18T19:52:47Z</dcterms:created>
  <dcterms:modified xsi:type="dcterms:W3CDTF">1999-12-28T22:14:35Z</dcterms:modified>
  <cp:category/>
  <cp:version/>
  <cp:contentType/>
  <cp:contentStatus/>
</cp:coreProperties>
</file>